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</sheets>
  <externalReferences>
    <externalReference r:id="rId3"/>
    <externalReference r:id="rId4"/>
    <externalReference r:id="rId5"/>
    <externalReference r:id="rId6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'9.1.'!$A$1:$G$26</definedName>
    <definedName name="ОЛ" localSheetId="1">#REF!</definedName>
    <definedName name="ОЛ">#REF!</definedName>
    <definedName name="ОЛФ" localSheetId="1">#REF!</definedName>
    <definedName name="ОЛФ">#REF!</definedName>
    <definedName name="Отдел" localSheetId="1">#REF!</definedName>
    <definedName name="Отдел">#REF!</definedName>
    <definedName name="Отдел_закупки" localSheetId="1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17" i="54"/>
  <c r="D9" l="1"/>
  <c r="D11" l="1"/>
  <c r="D10"/>
  <c r="D13"/>
  <c r="D19" s="1"/>
  <c r="D15"/>
</calcChain>
</file>

<file path=xl/sharedStrings.xml><?xml version="1.0" encoding="utf-8"?>
<sst xmlns="http://schemas.openxmlformats.org/spreadsheetml/2006/main" count="151" uniqueCount="132">
  <si>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</si>
  <si>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</si>
  <si>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</si>
  <si>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</si>
  <si>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</si>
  <si>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</si>
  <si>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</si>
  <si>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</si>
  <si>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</si>
  <si>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</si>
  <si>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</si>
  <si>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</si>
  <si>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</si>
  <si>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</si>
  <si>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</si>
  <si>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</si>
  <si>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</si>
  <si>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</si>
  <si>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</si>
  <si>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</si>
  <si>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</si>
  <si>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</si>
  <si>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</si>
  <si>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</si>
  <si>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</si>
  <si>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</si>
  <si>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</si>
  <si>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</si>
  <si>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</si>
  <si>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</si>
  <si>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</si>
  <si>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</si>
  <si>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</si>
  <si>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</si>
  <si>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</si>
  <si>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</si>
  <si>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</si>
  <si>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</si>
  <si>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</si>
  <si>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</si>
  <si>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</si>
  <si>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</si>
  <si>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</si>
  <si>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</si>
  <si>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</si>
  <si>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</si>
  <si>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</si>
  <si>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</si>
  <si>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</si>
  <si>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</si>
  <si>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</si>
  <si>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</si>
  <si>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</si>
  <si>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</si>
  <si>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</si>
  <si>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</si>
  <si>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</si>
  <si>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</si>
  <si>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</si>
  <si>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</si>
  <si>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</si>
  <si>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</si>
  <si>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</si>
  <si>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</si>
  <si>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</si>
  <si>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</si>
  <si>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</si>
  <si>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</si>
  <si>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</si>
  <si>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</si>
  <si>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</si>
  <si>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</si>
  <si>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</si>
  <si>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</si>
  <si>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</si>
  <si>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</si>
  <si>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</si>
  <si>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</si>
  <si>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</si>
  <si>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Материалы поставки Подрядчика (МАТ-П)</t>
  </si>
  <si>
    <t>Транспортные расходы на МАТ-П (Ктр.п), %</t>
  </si>
  <si>
    <t>МАТ-П * Ктр.п</t>
  </si>
  <si>
    <t>Регламент определения стоимости СМР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</si>
  <si>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</si>
  <si>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</si>
  <si>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</si>
  <si>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</si>
  <si>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</si>
  <si>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</si>
  <si>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</si>
  <si>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</si>
  <si>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</si>
  <si>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</si>
  <si>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</si>
  <si>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Стоимость работ на основании Регламента определения стоимости СМР</t>
  </si>
  <si>
    <t>ЗП * (Кст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</si>
  <si>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</si>
  <si>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</si>
  <si>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</si>
  <si>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</si>
  <si>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∑ пп.2-3 * НР</t>
  </si>
  <si>
    <t>№ пп.</t>
  </si>
  <si>
    <t>∑ пп.2-3 * СП</t>
  </si>
  <si>
    <t>∑ пп. 2-14</t>
  </si>
  <si>
    <t>Заработная плата (ЗП), руб.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</si>
  <si>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</si>
  <si>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</si>
  <si>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</si>
  <si>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</si>
  <si>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Накладные расходы (НР)  *</t>
  </si>
  <si>
    <t>Сметная прибыль (СП)  *</t>
  </si>
  <si>
    <t>Приложение №9.1. к ПДО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</si>
  <si>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</si>
  <si>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</si>
  <si>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</si>
  <si>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</si>
  <si>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</si>
  <si>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</si>
  <si>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</si>
  <si>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Экспертная оценка доли затрат в общей сумме опциона</t>
  </si>
  <si>
    <t>Оцениваемый параметр
(ЗП план = ДР*0,12)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</si>
  <si>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</si>
  <si>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</si>
  <si>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</si>
  <si>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</si>
  <si>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</si>
  <si>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</si>
  <si>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для данной методики принимается усредненный процент НР =111% (исходя из видов работ НК, НВК) , СП  = 71 %  ( исходя из видов работ НК, НВК);</t>
  </si>
  <si>
    <t>а при указании претендентом НР и СП в процентном выражении - для расчета  принимается процент претендента.</t>
  </si>
  <si>
    <r>
      <t xml:space="preserve">* - при условии указания претендентом в Регламенте СМР на доп.работы накладных расходов и см.прибыли </t>
    </r>
    <r>
      <rPr>
        <i/>
        <sz val="11"/>
        <color theme="1"/>
        <rFont val="Times New Roman"/>
        <family val="1"/>
        <charset val="204"/>
      </rPr>
      <t>- "по видам работ"</t>
    </r>
  </si>
  <si>
    <t>Комплекс механо-монтажных работ технического перевооружения</t>
  </si>
  <si>
    <t>"Методика оценки Регламента определения стоимости СМР"
(на стадии выбора контрагента при проведении закупочных процедур)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</si>
</sst>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6" formatCode="0.000_)"/>
    <numFmt numFmtId="167" formatCode="_(&quot;$&quot;* #,##0.00_);_(&quot;$&quot;* \(#,##0.00\);_(&quot;$&quot;* &quot;-&quot;??_);_(@_)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80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2" xfId="33" applyFont="1" applyFill="1" applyBorder="1" applyAlignment="1">
      <alignment horizontal="center" vertical="center" wrapText="1"/>
    </xf>
    <xf numFmtId="0" fontId="23" fillId="3" borderId="23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1" xfId="33" applyNumberFormat="1" applyFont="1" applyFill="1" applyBorder="1" applyAlignment="1">
      <alignment horizontal="center" vertical="center" wrapText="1"/>
    </xf>
    <xf numFmtId="49" fontId="20" fillId="4" borderId="22" xfId="33" applyNumberFormat="1" applyFont="1" applyFill="1" applyBorder="1" applyAlignment="1">
      <alignment horizontal="center" vertical="center" wrapText="1"/>
    </xf>
    <xf numFmtId="0" fontId="21" fillId="4" borderId="25" xfId="33" applyFont="1" applyFill="1" applyBorder="1" applyAlignment="1">
      <alignment horizontal="center" vertical="center" wrapText="1"/>
    </xf>
    <xf numFmtId="3" fontId="20" fillId="4" borderId="22" xfId="33" applyNumberFormat="1" applyFont="1" applyFill="1" applyBorder="1" applyAlignment="1">
      <alignment horizontal="center" vertical="center" wrapText="1"/>
    </xf>
    <xf numFmtId="0" fontId="23" fillId="4" borderId="22" xfId="33" applyFont="1" applyFill="1" applyBorder="1" applyAlignment="1">
      <alignment horizontal="center" vertical="center" wrapText="1"/>
    </xf>
    <xf numFmtId="3" fontId="23" fillId="4" borderId="23" xfId="33" applyNumberFormat="1" applyFont="1" applyFill="1" applyBorder="1" applyAlignment="1">
      <alignment horizontal="center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3" fillId="0" borderId="0" xfId="33" applyFont="1" applyFill="1"/>
    <xf numFmtId="0" fontId="27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5" borderId="21" xfId="33" applyFont="1" applyFill="1" applyBorder="1" applyAlignment="1">
      <alignment horizontal="center" vertical="center" wrapText="1"/>
    </xf>
    <xf numFmtId="0" fontId="20" fillId="4" borderId="29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29" fillId="0" borderId="0" xfId="33" applyFont="1" applyAlignment="1">
      <alignment vertical="center" wrapText="1"/>
    </xf>
    <xf numFmtId="0" fontId="26" fillId="0" borderId="0" xfId="33" applyFont="1" applyFill="1"/>
    <xf numFmtId="0" fontId="26" fillId="5" borderId="11" xfId="33" applyFont="1" applyFill="1" applyBorder="1" applyAlignment="1">
      <alignment horizontal="left" vertical="center" wrapText="1"/>
    </xf>
    <xf numFmtId="0" fontId="30" fillId="4" borderId="23" xfId="33" applyFont="1" applyFill="1" applyBorder="1" applyAlignment="1">
      <alignment horizontal="center" vertical="center" wrapText="1"/>
    </xf>
    <xf numFmtId="3" fontId="26" fillId="0" borderId="30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49" fontId="20" fillId="0" borderId="31" xfId="33" applyNumberFormat="1" applyFont="1" applyFill="1" applyBorder="1" applyAlignment="1">
      <alignment horizontal="center" vertical="center" wrapText="1"/>
    </xf>
    <xf numFmtId="0" fontId="20" fillId="0" borderId="32" xfId="33" applyFont="1" applyFill="1" applyBorder="1" applyAlignment="1">
      <alignment horizontal="left" vertical="center" wrapText="1"/>
    </xf>
    <xf numFmtId="3" fontId="25" fillId="0" borderId="31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1" xfId="33" applyNumberFormat="1" applyFont="1" applyFill="1" applyBorder="1" applyAlignment="1">
      <alignment horizontal="center" vertical="center" wrapText="1"/>
    </xf>
    <xf numFmtId="3" fontId="20" fillId="0" borderId="33" xfId="33" applyNumberFormat="1" applyFont="1" applyFill="1" applyBorder="1" applyAlignment="1">
      <alignment horizontal="center" vertical="center" wrapText="1"/>
    </xf>
    <xf numFmtId="0" fontId="26" fillId="0" borderId="34" xfId="33" applyFont="1" applyFill="1" applyBorder="1" applyAlignment="1">
      <alignment horizontal="center" vertical="center" wrapText="1"/>
    </xf>
    <xf numFmtId="0" fontId="26" fillId="3" borderId="24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4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28" fillId="0" borderId="27" xfId="33" applyFont="1" applyBorder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9"/>
  <sheetViews>
    <sheetView tabSelected="1" view="pageBreakPreview" topLeftCell="A7" zoomScale="90" zoomScaleNormal="100" zoomScaleSheetLayoutView="90" workbookViewId="0">
      <selection activeCell="F33" sqref="F33"/>
    </sheetView>
  </sheetViews>
  <sheetFormatPr defaultRowHeight="15"/>
  <cols>
    <col min="1" max="1" width="5" style="16" customWidth="1"/>
    <col min="2" max="2" width="53.28515625" style="16" customWidth="1"/>
    <col min="3" max="3" width="13.7109375" style="16" customWidth="1"/>
    <col min="4" max="4" width="19.42578125" style="16" customWidth="1"/>
    <col min="5" max="5" width="16.7109375" style="16" customWidth="1"/>
    <col min="6" max="6" width="40.140625" style="16" customWidth="1"/>
    <col min="7" max="7" width="38.140625" style="54" customWidth="1"/>
    <col min="8" max="16384" width="9.140625" style="16"/>
  </cols>
  <sheetData>
    <row r="1" spans="1:10" ht="15.75" customHeight="1">
      <c r="G1" s="16" t="s">
        <v>111</v>
      </c>
    </row>
    <row r="2" spans="1:10" ht="36.75" customHeight="1">
      <c r="A2" s="70" t="s">
        <v>131</v>
      </c>
      <c r="B2" s="71"/>
      <c r="C2" s="71"/>
      <c r="D2" s="71"/>
      <c r="E2" s="71"/>
      <c r="F2" s="71"/>
    </row>
    <row r="3" spans="1:10" ht="22.5" customHeight="1" thickBot="1">
      <c r="A3" s="17"/>
      <c r="B3" s="79" t="s">
        <v>130</v>
      </c>
      <c r="C3" s="79"/>
      <c r="D3" s="79"/>
      <c r="E3" s="79"/>
      <c r="F3" s="79"/>
      <c r="G3" s="55"/>
      <c r="H3" s="46"/>
      <c r="I3" s="46"/>
      <c r="J3" s="46"/>
    </row>
    <row r="4" spans="1:10" ht="24.75" customHeight="1">
      <c r="A4" s="72" t="s">
        <v>101</v>
      </c>
      <c r="B4" s="74" t="s">
        <v>67</v>
      </c>
      <c r="C4" s="72" t="s">
        <v>68</v>
      </c>
      <c r="D4" s="76"/>
      <c r="E4" s="77" t="s">
        <v>126</v>
      </c>
      <c r="F4" s="78"/>
      <c r="G4" s="68" t="s">
        <v>112</v>
      </c>
    </row>
    <row r="5" spans="1:10" ht="50.25" customHeight="1" thickBot="1">
      <c r="A5" s="73"/>
      <c r="B5" s="75"/>
      <c r="C5" s="47" t="s">
        <v>105</v>
      </c>
      <c r="D5" s="48" t="s">
        <v>119</v>
      </c>
      <c r="E5" s="18" t="s">
        <v>107</v>
      </c>
      <c r="F5" s="19" t="s">
        <v>123</v>
      </c>
      <c r="G5" s="69"/>
    </row>
    <row r="6" spans="1:10" ht="33" customHeight="1" thickBot="1">
      <c r="A6" s="20" t="s">
        <v>92</v>
      </c>
      <c r="B6" s="21" t="s">
        <v>106</v>
      </c>
      <c r="C6" s="22" t="s">
        <v>96</v>
      </c>
      <c r="D6" s="49"/>
      <c r="E6" s="23" t="s">
        <v>83</v>
      </c>
      <c r="F6" s="24" t="s">
        <v>83</v>
      </c>
      <c r="G6" s="57"/>
    </row>
    <row r="7" spans="1:10" ht="15.75" thickBot="1">
      <c r="A7" s="25"/>
      <c r="B7" s="26" t="s">
        <v>82</v>
      </c>
      <c r="C7" s="27"/>
      <c r="D7" s="50"/>
      <c r="E7" s="28"/>
      <c r="F7" s="29"/>
      <c r="G7" s="58"/>
    </row>
    <row r="8" spans="1:10" ht="30.75" customHeight="1">
      <c r="A8" s="42" t="s">
        <v>60</v>
      </c>
      <c r="B8" s="43" t="s">
        <v>104</v>
      </c>
      <c r="C8" s="30"/>
      <c r="D8" s="51">
        <v>0.12</v>
      </c>
      <c r="E8" s="30" t="s">
        <v>124</v>
      </c>
      <c r="F8" s="31" t="s">
        <v>125</v>
      </c>
      <c r="G8" s="59" t="s">
        <v>120</v>
      </c>
    </row>
    <row r="9" spans="1:10" ht="21.75" customHeight="1">
      <c r="A9" s="38" t="s">
        <v>61</v>
      </c>
      <c r="B9" s="37" t="s">
        <v>69</v>
      </c>
      <c r="C9" s="40"/>
      <c r="D9" s="51">
        <f>D8*0.15</f>
        <v>1.7999999999999999E-2</v>
      </c>
      <c r="E9" s="32" t="s">
        <v>89</v>
      </c>
      <c r="F9" s="33" t="s">
        <v>95</v>
      </c>
      <c r="G9" s="60" t="s">
        <v>113</v>
      </c>
    </row>
    <row r="10" spans="1:10" s="39" customFormat="1" ht="18.75" customHeight="1">
      <c r="A10" s="38" t="s">
        <v>62</v>
      </c>
      <c r="B10" s="37" t="s">
        <v>109</v>
      </c>
      <c r="C10" s="40"/>
      <c r="D10" s="52">
        <f>(D8+D9)*1.11</f>
        <v>0.15317999999999998</v>
      </c>
      <c r="E10" s="34" t="s">
        <v>90</v>
      </c>
      <c r="F10" s="33" t="s">
        <v>100</v>
      </c>
      <c r="G10" s="60" t="s">
        <v>113</v>
      </c>
    </row>
    <row r="11" spans="1:10" s="39" customFormat="1" ht="18.75" customHeight="1">
      <c r="A11" s="38" t="s">
        <v>63</v>
      </c>
      <c r="B11" s="37" t="s">
        <v>110</v>
      </c>
      <c r="C11" s="40"/>
      <c r="D11" s="52">
        <f>(D8+D9)*0.71</f>
        <v>9.7979999999999984E-2</v>
      </c>
      <c r="E11" s="34" t="s">
        <v>91</v>
      </c>
      <c r="F11" s="33" t="s">
        <v>102</v>
      </c>
      <c r="G11" s="60" t="s">
        <v>113</v>
      </c>
    </row>
    <row r="12" spans="1:10" s="39" customFormat="1" ht="30" customHeight="1">
      <c r="A12" s="38" t="s">
        <v>64</v>
      </c>
      <c r="B12" s="37" t="s">
        <v>79</v>
      </c>
      <c r="C12" s="40"/>
      <c r="D12" s="52">
        <v>0.4</v>
      </c>
      <c r="E12" s="34" t="s">
        <v>83</v>
      </c>
      <c r="F12" s="33" t="s">
        <v>88</v>
      </c>
      <c r="G12" s="60" t="s">
        <v>121</v>
      </c>
    </row>
    <row r="13" spans="1:10" s="39" customFormat="1" ht="19.5" customHeight="1">
      <c r="A13" s="38" t="s">
        <v>65</v>
      </c>
      <c r="B13" s="37" t="s">
        <v>80</v>
      </c>
      <c r="C13" s="40"/>
      <c r="D13" s="52">
        <f>0.12*D12</f>
        <v>4.8000000000000001E-2</v>
      </c>
      <c r="E13" s="35" t="s">
        <v>87</v>
      </c>
      <c r="F13" s="36" t="s">
        <v>81</v>
      </c>
      <c r="G13" s="60" t="s">
        <v>113</v>
      </c>
    </row>
    <row r="14" spans="1:10" s="39" customFormat="1" ht="31.5" customHeight="1">
      <c r="A14" s="38" t="s">
        <v>66</v>
      </c>
      <c r="B14" s="37" t="s">
        <v>115</v>
      </c>
      <c r="C14" s="40"/>
      <c r="D14" s="52">
        <v>0</v>
      </c>
      <c r="E14" s="34" t="s">
        <v>83</v>
      </c>
      <c r="F14" s="33" t="s">
        <v>114</v>
      </c>
      <c r="G14" s="60" t="s">
        <v>121</v>
      </c>
    </row>
    <row r="15" spans="1:10" s="39" customFormat="1" ht="18" customHeight="1">
      <c r="A15" s="38" t="s">
        <v>71</v>
      </c>
      <c r="B15" s="37" t="s">
        <v>116</v>
      </c>
      <c r="C15" s="40"/>
      <c r="D15" s="52">
        <f>0.02*D14</f>
        <v>0</v>
      </c>
      <c r="E15" s="35" t="s">
        <v>86</v>
      </c>
      <c r="F15" s="36" t="s">
        <v>117</v>
      </c>
      <c r="G15" s="60" t="s">
        <v>113</v>
      </c>
    </row>
    <row r="16" spans="1:10" s="39" customFormat="1" ht="24" customHeight="1">
      <c r="A16" s="38" t="s">
        <v>73</v>
      </c>
      <c r="B16" s="37" t="s">
        <v>97</v>
      </c>
      <c r="C16" s="40"/>
      <c r="D16" s="52">
        <v>0</v>
      </c>
      <c r="E16" s="34" t="s">
        <v>83</v>
      </c>
      <c r="F16" s="36" t="s">
        <v>118</v>
      </c>
      <c r="G16" s="53" t="s">
        <v>118</v>
      </c>
    </row>
    <row r="17" spans="1:7" s="39" customFormat="1" ht="18.75" customHeight="1">
      <c r="A17" s="38" t="s">
        <v>74</v>
      </c>
      <c r="B17" s="37" t="s">
        <v>98</v>
      </c>
      <c r="C17" s="40"/>
      <c r="D17" s="52">
        <f>0.03*D16</f>
        <v>0</v>
      </c>
      <c r="E17" s="35" t="s">
        <v>85</v>
      </c>
      <c r="F17" s="36" t="s">
        <v>99</v>
      </c>
      <c r="G17" s="60" t="s">
        <v>113</v>
      </c>
    </row>
    <row r="18" spans="1:7" ht="22.5" customHeight="1">
      <c r="A18" s="44" t="s">
        <v>75</v>
      </c>
      <c r="B18" s="37" t="s">
        <v>70</v>
      </c>
      <c r="C18" s="40"/>
      <c r="D18" s="52">
        <v>0.12</v>
      </c>
      <c r="E18" s="34" t="s">
        <v>83</v>
      </c>
      <c r="F18" s="33" t="s">
        <v>93</v>
      </c>
      <c r="G18" s="60" t="s">
        <v>122</v>
      </c>
    </row>
    <row r="19" spans="1:7" ht="24" customHeight="1">
      <c r="A19" s="38" t="s">
        <v>76</v>
      </c>
      <c r="B19" s="37" t="s">
        <v>72</v>
      </c>
      <c r="C19" s="40"/>
      <c r="D19" s="52">
        <f>(D8+D9+D12+D13+D16+D17+D18)*0.0308</f>
        <v>2.1744800000000002E-2</v>
      </c>
      <c r="E19" s="32" t="s">
        <v>84</v>
      </c>
      <c r="F19" s="33" t="s">
        <v>108</v>
      </c>
      <c r="G19" s="60" t="s">
        <v>113</v>
      </c>
    </row>
    <row r="20" spans="1:7" ht="18" customHeight="1" thickBot="1">
      <c r="A20" s="61" t="s">
        <v>77</v>
      </c>
      <c r="B20" s="62"/>
      <c r="C20" s="63"/>
      <c r="D20" s="64"/>
      <c r="E20" s="65"/>
      <c r="F20" s="66"/>
      <c r="G20" s="67"/>
    </row>
    <row r="21" spans="1:7" ht="33" customHeight="1" thickBot="1">
      <c r="A21" s="20" t="s">
        <v>78</v>
      </c>
      <c r="B21" s="21" t="s">
        <v>94</v>
      </c>
      <c r="C21" s="41"/>
      <c r="D21" s="41"/>
      <c r="E21" s="23"/>
      <c r="F21" s="24" t="s">
        <v>103</v>
      </c>
      <c r="G21" s="57"/>
    </row>
    <row r="22" spans="1:7" ht="13.5" customHeight="1"/>
    <row r="23" spans="1:7" ht="18" customHeight="1">
      <c r="B23" s="16" t="s">
        <v>129</v>
      </c>
    </row>
    <row r="24" spans="1:7" s="39" customFormat="1">
      <c r="B24" s="39" t="s">
        <v>127</v>
      </c>
      <c r="G24" s="56"/>
    </row>
    <row r="25" spans="1:7" s="39" customFormat="1">
      <c r="B25" s="39" t="s">
        <v>128</v>
      </c>
      <c r="G25" s="56"/>
    </row>
    <row r="26" spans="1:7" ht="6.75" customHeight="1"/>
    <row r="27" spans="1:7">
      <c r="B27" s="45"/>
    </row>
    <row r="28" spans="1:7">
      <c r="B28" s="45"/>
    </row>
    <row r="29" spans="1:7" s="39" customFormat="1">
      <c r="G29" s="56"/>
    </row>
  </sheetData>
  <mergeCells count="7">
    <mergeCell ref="G4:G5"/>
    <mergeCell ref="A2:F2"/>
    <mergeCell ref="A4:A5"/>
    <mergeCell ref="B4:B5"/>
    <mergeCell ref="C4:D4"/>
    <mergeCell ref="E4:F4"/>
    <mergeCell ref="B3:F3"/>
  </mergeCells>
  <pageMargins left="0.78740157480314965" right="0.59055118110236227" top="0.39370078740157483" bottom="0.39370078740157483" header="0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Справочник</vt:lpstr>
      <vt:lpstr>9.1.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BedarevVA</cp:lastModifiedBy>
  <cp:lastPrinted>2017-09-21T08:49:41Z</cp:lastPrinted>
  <dcterms:created xsi:type="dcterms:W3CDTF">2010-09-28T10:04:17Z</dcterms:created>
  <dcterms:modified xsi:type="dcterms:W3CDTF">2017-10-09T06:32:24Z</dcterms:modified>
</cp:coreProperties>
</file>